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4595" windowHeight="8295" activeTab="0"/>
  </bookViews>
  <sheets>
    <sheet name="дод.7" sheetId="1" r:id="rId1"/>
  </sheets>
  <definedNames>
    <definedName name="_xlfn.AGGREGATE" hidden="1">#NAME?</definedName>
    <definedName name="_xlnm.Print_Titles" localSheetId="0">'дод.7'!$4:$4</definedName>
    <definedName name="_xlnm.Print_Area" localSheetId="0">'дод.7'!$B$1:$I$63</definedName>
  </definedNames>
  <calcPr fullCalcOnLoad="1"/>
</workbook>
</file>

<file path=xl/sharedStrings.xml><?xml version="1.0" encoding="utf-8"?>
<sst xmlns="http://schemas.openxmlformats.org/spreadsheetml/2006/main" count="225" uniqueCount="158">
  <si>
    <t>Загальний фонд</t>
  </si>
  <si>
    <t>Спеціальний фонд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</si>
  <si>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</si>
  <si>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</si>
  <si>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</si>
  <si>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грн.</t>
  </si>
  <si>
    <t>1090</t>
  </si>
  <si>
    <t>Перший заступник голови обласної ради</t>
  </si>
  <si>
    <t>Всього</t>
  </si>
  <si>
    <t>Рівненська обласна державна адміністрація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</si>
  <si>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</si>
  <si>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</si>
  <si>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</si>
  <si>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</si>
  <si>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0180</t>
  </si>
  <si>
    <t>0200000</t>
  </si>
  <si>
    <t>0210000</t>
  </si>
  <si>
    <t>Інші заклади та заходи</t>
  </si>
  <si>
    <t>0800000</t>
  </si>
  <si>
    <t>Департамент соціального захисту населення Рівненської  обласної державної адміністрації</t>
  </si>
  <si>
    <t>0810000</t>
  </si>
  <si>
    <t>0813240</t>
  </si>
  <si>
    <t>Обласна програма матеріальної підтримки найбільш незахищених верств населення на 2018-2022 роки</t>
  </si>
  <si>
    <t>0219800</t>
  </si>
  <si>
    <t>9800</t>
  </si>
  <si>
    <t xml:space="preserve">Зміни до переліку місцевих (регіональних) програм, які фінансуватимуться за рахунок коштів
обласного бюджету  у 2018 році
</t>
  </si>
  <si>
    <t>С.А.Свисталюк</t>
  </si>
  <si>
    <t>0813241</t>
  </si>
  <si>
    <t>Забезпечення діяльності інших закладів у сфері соціального захисту і соціального забезпечення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</si>
  <si>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sz val="8"/>
        <rFont val="Times New Roman"/>
        <family val="1"/>
      </rPr>
      <t xml:space="preserve"> </t>
    </r>
  </si>
  <si>
    <t>Обласна комплексна програма профілактики правопорушень та боротьби із злочинністю на 2016-2020 роки, з них</t>
  </si>
  <si>
    <t>Управління патрульної поліції в місті Рівному Департаменту патрульної поліції</t>
  </si>
  <si>
    <t>Управління патрульної поліції в Рівненській області Департаменту патрульної поліції</t>
  </si>
  <si>
    <t>1110000</t>
  </si>
  <si>
    <t>Управління у справах молоді  та спорту Рівненської обласної державної адміністрації</t>
  </si>
  <si>
    <t>1113130</t>
  </si>
  <si>
    <t>3130</t>
  </si>
  <si>
    <t>Реалізація державної політики у молодіжній сфері</t>
  </si>
  <si>
    <t>Обласна програма підтримки молоді на 2016-2020 роки</t>
  </si>
  <si>
    <t>1113131</t>
  </si>
  <si>
    <t>3131</t>
  </si>
  <si>
    <t>1040</t>
  </si>
  <si>
    <t>Здійснення заходів та реалізація проектів на виконання Державної цільової соціальної програми «Молодь України»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</si>
  <si>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</si>
  <si>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</si>
  <si>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</si>
  <si>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Обласна програма оздоровлення та відпочинку дітей і розвитку мережі дитячих закладів оздоровлення та відпочинку, санаторіїв на період до 2022 року</t>
  </si>
  <si>
    <t>1115050</t>
  </si>
  <si>
    <t>5050</t>
  </si>
  <si>
    <t>Підтримка фізкультурно-спортивного руху</t>
  </si>
  <si>
    <t>Програма розвитку фізичної культури і спорту в Рівненській області на період до 2020 року</t>
  </si>
  <si>
    <t>1115051</t>
  </si>
  <si>
    <t>5051</t>
  </si>
  <si>
    <t>0810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</si>
  <si>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</si>
  <si>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Комплексна програма енергоефективності Рівненської області на 2018-2025 роки</t>
  </si>
  <si>
    <t>0600000</t>
  </si>
  <si>
    <t>Управління  освіти і науки Рівненської обласної державної адміністрації</t>
  </si>
  <si>
    <t>0610000</t>
  </si>
  <si>
    <t>0611080</t>
  </si>
  <si>
    <t>1080</t>
  </si>
  <si>
    <t>0922</t>
  </si>
  <si>
    <t xml:space="preserve"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   </t>
  </si>
  <si>
    <t>1200000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</si>
  <si>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</si>
  <si>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1210000</t>
  </si>
  <si>
    <t>1217640</t>
  </si>
  <si>
    <t>7640</t>
  </si>
  <si>
    <t>0470</t>
  </si>
  <si>
    <t>Заходи з енергозбереження</t>
  </si>
  <si>
    <t>Обласна програма відшкодування відсотків за кредитами, залученими  фізичними особами на впровадження енергозберігаючих заходів, на 2015-2018 роки</t>
  </si>
  <si>
    <t>1219770</t>
  </si>
  <si>
    <t>9770</t>
  </si>
  <si>
    <t>Інші субвенції з місцевого бюджету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</si>
  <si>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</si>
  <si>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</si>
  <si>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0813102</t>
  </si>
  <si>
    <t>1020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</si>
  <si>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</si>
  <si>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2300000</t>
  </si>
  <si>
    <t>Управління інформаційної діяльності та комунікацій з громадськістю Рівненської обласної державної адміністрації</t>
  </si>
  <si>
    <t>2310000</t>
  </si>
  <si>
    <t>2319800</t>
  </si>
  <si>
    <t>Програма правової освіти населення Рівненської області на 2018-2020 роки</t>
  </si>
  <si>
    <t>0611070</t>
  </si>
  <si>
    <t>1070</t>
  </si>
  <si>
    <t xml:space="preserve"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                                                                                                                   </t>
  </si>
  <si>
    <t>0611110</t>
  </si>
  <si>
    <t>1110</t>
  </si>
  <si>
    <t>0930</t>
  </si>
  <si>
    <t xml:space="preserve">Підготовка кадрів професійно-технічними закладами та іншими закладами освіти            </t>
  </si>
  <si>
    <t>0700000</t>
  </si>
  <si>
    <t>Управління охорони здоров’я  Рівненської обласної державної адміністрації</t>
  </si>
  <si>
    <t>0710000</t>
  </si>
  <si>
    <t>0712020</t>
  </si>
  <si>
    <t>0732</t>
  </si>
  <si>
    <t xml:space="preserve">Спеціалізована стаціонарна медична допомога населенню </t>
  </si>
  <si>
    <t>0712010</t>
  </si>
  <si>
    <t>0731</t>
  </si>
  <si>
    <t>Багатопрофільна стаціонарна медична допомога населенню</t>
  </si>
  <si>
    <t>1000000</t>
  </si>
  <si>
    <t>Управління культури і туризму Рівненської  обласної державної адміністрації</t>
  </si>
  <si>
    <t>1010000</t>
  </si>
  <si>
    <t>1014010</t>
  </si>
  <si>
    <t>4010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</si>
  <si>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</si>
  <si>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</si>
  <si>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</si>
  <si>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</si>
  <si>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</si>
  <si>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</si>
  <si>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</si>
  <si>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</si>
  <si>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</si>
  <si>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1014050</t>
  </si>
  <si>
    <t>4050</t>
  </si>
  <si>
    <t>0827</t>
  </si>
  <si>
    <t>Забезпечення діяльності заповідників</t>
  </si>
  <si>
    <t>0813242</t>
  </si>
  <si>
    <t>Інші заходи у сфері соціального захисту і соціального забезпечення</t>
  </si>
  <si>
    <t>1115052</t>
  </si>
  <si>
    <t>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</si>
  <si>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</si>
  <si>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1115030</t>
  </si>
  <si>
    <t>5030</t>
  </si>
  <si>
    <t>Розвиток дитячо-юнацького та резервного спорту</t>
  </si>
  <si>
    <t>1115032</t>
  </si>
  <si>
    <t>5032</t>
  </si>
  <si>
    <t>Фінансова підтримка дитячо-юнацьких спортивних шкіл фізкультурно-спортивних товариств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</si>
  <si>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</si>
  <si>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Обласна програма забезпечення молоді житлом на 2018-2023 роки</t>
  </si>
  <si>
    <t xml:space="preserve">Надання кредиту </t>
  </si>
  <si>
    <t>2900000</t>
  </si>
  <si>
    <t>Управління з питань надзвичайних ситуацій та цивільного захисту населення Рівненської обласної державної адміністрації</t>
  </si>
  <si>
    <t>2910000</t>
  </si>
  <si>
    <t>2917690</t>
  </si>
  <si>
    <t>7690</t>
  </si>
  <si>
    <t>Інша економічна діяльність</t>
  </si>
  <si>
    <t xml:space="preserve">Програма створення регіонального  матеріального  резерву для запобігання і  ліквідації наслідків надзвичайних ситуацій на 2016-2020 роки  </t>
  </si>
  <si>
    <t>2917693</t>
  </si>
  <si>
    <t>7693</t>
  </si>
  <si>
    <t>0490</t>
  </si>
  <si>
    <t>Інші заходи, пов'язані з економічною діяльністю</t>
  </si>
  <si>
    <t>0813120</t>
  </si>
  <si>
    <t>Здійснення соціальної роботи з вразливими категоріями населення</t>
  </si>
  <si>
    <t>0813121</t>
  </si>
  <si>
    <t>Утримання та забезпечення діяльності центрів соціальних служб для сім’ї, дітей та молоді</t>
  </si>
  <si>
    <t>Обласна програма запобігання виникненню лісових і торф’яних пожеж та забезпечення їх ефективного гасіння на 2017-2021 роки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</si>
  <si>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sz val="8"/>
        <color indexed="10"/>
        <rFont val="Times New Roman"/>
        <family val="1"/>
      </rPr>
      <t xml:space="preserve"> </t>
    </r>
  </si>
  <si>
    <t>0611160</t>
  </si>
  <si>
    <t>1160</t>
  </si>
  <si>
    <t>Інші програми, заклади та заходи у сфері освіти</t>
  </si>
  <si>
    <t>0611162</t>
  </si>
  <si>
    <t>1162</t>
  </si>
  <si>
    <t>0990</t>
  </si>
  <si>
    <t>Інші програми та заходи у сфері освіти</t>
  </si>
  <si>
    <t>Програма "Діти Рівненщини" на 2016-2020 роки</t>
  </si>
  <si>
    <t>Додаток  7
до рішення Рівненської обласної ради
"Про внесення змін до обласного бюджету на 2018 рік"
від 07 грудня 2018 року  №1158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</si>
</sst>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name val="Times New Roman Cyr"/>
      <family val="1"/>
    </font>
    <font>
      <b/>
      <sz val="14"/>
      <color indexed="8"/>
      <name val="Times New Roman Cyr"/>
      <family val="1"/>
    </font>
    <font>
      <i/>
      <sz val="12"/>
      <name val="Times New Roman"/>
      <family val="1"/>
    </font>
    <font>
      <b/>
      <sz val="12"/>
      <name val="Times New Roman Cyr"/>
      <family val="0"/>
    </font>
    <font>
      <b/>
      <i/>
      <sz val="12"/>
      <name val="Times New Roman"/>
      <family val="1"/>
    </font>
    <font>
      <sz val="13"/>
      <name val="Times New Roman"/>
      <family val="1"/>
    </font>
    <font>
      <i/>
      <sz val="12"/>
      <color indexed="8"/>
      <name val="Times New Roman"/>
      <family val="1"/>
    </font>
    <font>
      <sz val="8"/>
      <name val="Times New Roman"/>
      <family val="1"/>
    </font>
    <font>
      <i/>
      <sz val="12"/>
      <name val="Times New Roman Cyr"/>
      <family val="0"/>
    </font>
    <font>
      <i/>
      <sz val="13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3"/>
      <name val="Times New Roman Cyr"/>
      <family val="0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color indexed="10"/>
      <name val="Times New Roman"/>
      <family val="1"/>
    </font>
    <font>
      <i/>
      <sz val="13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i/>
      <sz val="12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6" fillId="7" borderId="1" applyNumberFormat="0" applyAlignment="0" applyProtection="0"/>
    <xf numFmtId="0" fontId="7" fillId="44" borderId="2" applyNumberFormat="0" applyAlignment="0" applyProtection="0"/>
    <xf numFmtId="0" fontId="14" fillId="4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11" fillId="0" borderId="6" applyNumberFormat="0" applyFill="0" applyAlignment="0" applyProtection="0"/>
    <xf numFmtId="0" fontId="9" fillId="45" borderId="7" applyNumberFormat="0" applyAlignment="0" applyProtection="0"/>
    <xf numFmtId="0" fontId="15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59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5" fillId="3" borderId="0" applyNumberFormat="0" applyBorder="0" applyAlignment="0" applyProtection="0"/>
    <xf numFmtId="0" fontId="61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62" fillId="47" borderId="12" applyNumberFormat="0" applyAlignment="0" applyProtection="0"/>
    <xf numFmtId="0" fontId="17" fillId="0" borderId="13" applyNumberFormat="0" applyFill="0" applyAlignment="0" applyProtection="0"/>
    <xf numFmtId="0" fontId="63" fillId="51" borderId="0" applyNumberFormat="0" applyBorder="0" applyAlignment="0" applyProtection="0"/>
    <xf numFmtId="0" fontId="19" fillId="0" borderId="0">
      <alignment/>
      <protection/>
    </xf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4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46" borderId="0" xfId="0" applyNumberFormat="1" applyFont="1" applyFill="1" applyAlignment="1" applyProtection="1">
      <alignment/>
      <protection/>
    </xf>
    <xf numFmtId="0" fontId="0" fillId="46" borderId="0" xfId="0" applyFont="1" applyFill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49" fontId="28" fillId="0" borderId="0" xfId="0" applyNumberFormat="1" applyFont="1" applyFill="1" applyBorder="1" applyAlignment="1" applyProtection="1">
      <alignment vertical="top" wrapText="1"/>
      <protection locked="0"/>
    </xf>
    <xf numFmtId="4" fontId="18" fillId="0" borderId="14" xfId="0" applyNumberFormat="1" applyFont="1" applyFill="1" applyBorder="1" applyAlignment="1">
      <alignment horizontal="right" vertical="top" wrapText="1"/>
    </xf>
    <xf numFmtId="49" fontId="30" fillId="46" borderId="14" xfId="0" applyNumberFormat="1" applyFont="1" applyFill="1" applyBorder="1" applyAlignment="1">
      <alignment horizontal="center" vertical="top" wrapText="1"/>
    </xf>
    <xf numFmtId="49" fontId="30" fillId="46" borderId="14" xfId="0" applyNumberFormat="1" applyFont="1" applyFill="1" applyBorder="1" applyAlignment="1" applyProtection="1">
      <alignment vertical="top" wrapText="1"/>
      <protection locked="0"/>
    </xf>
    <xf numFmtId="192" fontId="18" fillId="46" borderId="14" xfId="93" applyNumberFormat="1" applyFont="1" applyFill="1" applyBorder="1" applyAlignment="1">
      <alignment horizontal="center" vertical="center"/>
      <protection/>
    </xf>
    <xf numFmtId="4" fontId="18" fillId="46" borderId="14" xfId="93" applyNumberFormat="1" applyFont="1" applyFill="1" applyBorder="1">
      <alignment vertical="top"/>
      <protection/>
    </xf>
    <xf numFmtId="4" fontId="25" fillId="0" borderId="14" xfId="93" applyNumberFormat="1" applyFont="1" applyBorder="1">
      <alignment vertical="top"/>
      <protection/>
    </xf>
    <xf numFmtId="4" fontId="29" fillId="0" borderId="14" xfId="93" applyNumberFormat="1" applyFont="1" applyBorder="1">
      <alignment vertical="top"/>
      <protection/>
    </xf>
    <xf numFmtId="4" fontId="31" fillId="0" borderId="14" xfId="0" applyNumberFormat="1" applyFont="1" applyFill="1" applyBorder="1" applyAlignment="1">
      <alignment horizontal="right" vertical="top" wrapText="1"/>
    </xf>
    <xf numFmtId="4" fontId="32" fillId="0" borderId="14" xfId="0" applyNumberFormat="1" applyFont="1" applyFill="1" applyBorder="1" applyAlignment="1">
      <alignment horizontal="right" vertical="top" wrapText="1"/>
    </xf>
    <xf numFmtId="4" fontId="18" fillId="0" borderId="14" xfId="93" applyNumberFormat="1" applyFont="1" applyBorder="1">
      <alignment vertical="top"/>
      <protection/>
    </xf>
    <xf numFmtId="49" fontId="27" fillId="0" borderId="14" xfId="0" applyNumberFormat="1" applyFont="1" applyBorder="1" applyAlignment="1">
      <alignment horizontal="center" vertical="top" wrapText="1"/>
    </xf>
    <xf numFmtId="49" fontId="27" fillId="0" borderId="14" xfId="0" applyNumberFormat="1" applyFont="1" applyFill="1" applyBorder="1" applyAlignment="1">
      <alignment vertical="top" wrapText="1"/>
    </xf>
    <xf numFmtId="49" fontId="27" fillId="0" borderId="14" xfId="0" applyNumberFormat="1" applyFont="1" applyBorder="1" applyAlignment="1">
      <alignment horizontal="left" vertical="top" wrapText="1"/>
    </xf>
    <xf numFmtId="49" fontId="30" fillId="46" borderId="14" xfId="0" applyNumberFormat="1" applyFont="1" applyFill="1" applyBorder="1" applyAlignment="1">
      <alignment vertical="top" wrapText="1"/>
    </xf>
    <xf numFmtId="0" fontId="25" fillId="52" borderId="14" xfId="0" applyFont="1" applyFill="1" applyBorder="1" applyAlignment="1">
      <alignment horizontal="center" vertical="top" wrapText="1"/>
    </xf>
    <xf numFmtId="49" fontId="25" fillId="52" borderId="14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49" fontId="35" fillId="0" borderId="14" xfId="0" applyNumberFormat="1" applyFont="1" applyBorder="1" applyAlignment="1">
      <alignment horizontal="center" vertical="top" wrapText="1"/>
    </xf>
    <xf numFmtId="0" fontId="29" fillId="52" borderId="14" xfId="0" applyFont="1" applyFill="1" applyBorder="1" applyAlignment="1">
      <alignment horizontal="center" vertical="top" wrapText="1"/>
    </xf>
    <xf numFmtId="49" fontId="29" fillId="52" borderId="14" xfId="0" applyNumberFormat="1" applyFont="1" applyFill="1" applyBorder="1" applyAlignment="1">
      <alignment horizontal="center" vertical="top" wrapText="1"/>
    </xf>
    <xf numFmtId="4" fontId="36" fillId="0" borderId="14" xfId="0" applyNumberFormat="1" applyFont="1" applyFill="1" applyBorder="1" applyAlignment="1">
      <alignment horizontal="right" vertical="top" wrapText="1"/>
    </xf>
    <xf numFmtId="4" fontId="18" fillId="46" borderId="14" xfId="93" applyNumberFormat="1" applyFont="1" applyFill="1" applyBorder="1" applyAlignment="1">
      <alignment horizontal="right" vertical="top"/>
      <protection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8" fillId="0" borderId="0" xfId="0" applyNumberFormat="1" applyFont="1" applyFill="1" applyBorder="1" applyAlignment="1" applyProtection="1">
      <alignment horizontal="center" vertical="top"/>
      <protection/>
    </xf>
    <xf numFmtId="0" fontId="34" fillId="0" borderId="15" xfId="0" applyNumberFormat="1" applyFont="1" applyFill="1" applyBorder="1" applyAlignment="1" applyProtection="1">
      <alignment horizontal="right" vertical="center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40" fillId="0" borderId="14" xfId="0" applyFont="1" applyBorder="1" applyAlignment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4" fontId="31" fillId="0" borderId="14" xfId="93" applyNumberFormat="1" applyFont="1" applyBorder="1">
      <alignment vertical="top"/>
      <protection/>
    </xf>
    <xf numFmtId="49" fontId="40" fillId="46" borderId="14" xfId="0" applyNumberFormat="1" applyFont="1" applyFill="1" applyBorder="1" applyAlignment="1">
      <alignment horizontal="center" vertical="center" wrapText="1"/>
    </xf>
    <xf numFmtId="4" fontId="29" fillId="0" borderId="14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>
      <alignment vertical="top" wrapText="1"/>
    </xf>
    <xf numFmtId="192" fontId="29" fillId="0" borderId="14" xfId="93" applyNumberFormat="1" applyFont="1" applyBorder="1" applyAlignment="1">
      <alignment horizontal="left" vertical="top" wrapText="1"/>
      <protection/>
    </xf>
    <xf numFmtId="192" fontId="25" fillId="0" borderId="14" xfId="93" applyNumberFormat="1" applyFont="1" applyBorder="1" applyAlignment="1">
      <alignment horizontal="left" vertical="top" wrapText="1"/>
      <protection/>
    </xf>
    <xf numFmtId="0" fontId="24" fillId="0" borderId="14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justify" vertical="center" wrapText="1"/>
    </xf>
    <xf numFmtId="192" fontId="41" fillId="0" borderId="14" xfId="0" applyNumberFormat="1" applyFont="1" applyBorder="1" applyAlignment="1">
      <alignment vertical="justify"/>
    </xf>
    <xf numFmtId="4" fontId="18" fillId="0" borderId="14" xfId="0" applyNumberFormat="1" applyFont="1" applyFill="1" applyBorder="1" applyAlignment="1">
      <alignment vertical="justify"/>
    </xf>
    <xf numFmtId="4" fontId="18" fillId="0" borderId="14" xfId="0" applyNumberFormat="1" applyFont="1" applyBorder="1" applyAlignment="1">
      <alignment vertical="justify"/>
    </xf>
    <xf numFmtId="192" fontId="33" fillId="0" borderId="14" xfId="93" applyNumberFormat="1" applyFont="1" applyBorder="1" applyAlignment="1">
      <alignment vertical="top" wrapText="1"/>
      <protection/>
    </xf>
    <xf numFmtId="49" fontId="27" fillId="0" borderId="14" xfId="0" applyNumberFormat="1" applyFont="1" applyBorder="1" applyAlignment="1">
      <alignment horizontal="center" vertical="top" wrapText="1"/>
    </xf>
    <xf numFmtId="49" fontId="25" fillId="0" borderId="14" xfId="0" applyNumberFormat="1" applyFont="1" applyFill="1" applyBorder="1" applyAlignment="1">
      <alignment vertical="top" wrapText="1"/>
    </xf>
    <xf numFmtId="192" fontId="25" fillId="0" borderId="14" xfId="93" applyNumberFormat="1" applyFont="1" applyBorder="1" applyAlignment="1">
      <alignment vertical="top" wrapText="1"/>
      <protection/>
    </xf>
    <xf numFmtId="4" fontId="25" fillId="0" borderId="14" xfId="0" applyNumberFormat="1" applyFont="1" applyFill="1" applyBorder="1" applyAlignment="1">
      <alignment horizontal="right" vertical="top" wrapText="1"/>
    </xf>
    <xf numFmtId="49" fontId="35" fillId="0" borderId="14" xfId="0" applyNumberFormat="1" applyFont="1" applyBorder="1" applyAlignment="1">
      <alignment horizontal="center" vertical="top" wrapText="1"/>
    </xf>
    <xf numFmtId="49" fontId="29" fillId="0" borderId="14" xfId="0" applyNumberFormat="1" applyFont="1" applyFill="1" applyBorder="1" applyAlignment="1">
      <alignment vertical="top" wrapText="1"/>
    </xf>
    <xf numFmtId="192" fontId="29" fillId="0" borderId="14" xfId="93" applyNumberFormat="1" applyFont="1" applyBorder="1" applyAlignment="1">
      <alignment vertical="top" wrapText="1"/>
      <protection/>
    </xf>
    <xf numFmtId="49" fontId="24" fillId="0" borderId="14" xfId="0" applyNumberFormat="1" applyFont="1" applyBorder="1" applyAlignment="1" applyProtection="1">
      <alignment vertical="top" wrapText="1"/>
      <protection locked="0"/>
    </xf>
    <xf numFmtId="4" fontId="25" fillId="0" borderId="14" xfId="93" applyNumberFormat="1" applyFont="1" applyBorder="1" applyAlignment="1">
      <alignment horizontal="right" vertical="top"/>
      <protection/>
    </xf>
    <xf numFmtId="49" fontId="42" fillId="0" borderId="14" xfId="0" applyNumberFormat="1" applyFont="1" applyBorder="1" applyAlignment="1" applyProtection="1">
      <alignment vertical="top" wrapText="1"/>
      <protection locked="0"/>
    </xf>
    <xf numFmtId="4" fontId="29" fillId="0" borderId="14" xfId="93" applyNumberFormat="1" applyFont="1" applyBorder="1" applyAlignment="1">
      <alignment horizontal="right" vertical="top"/>
      <protection/>
    </xf>
    <xf numFmtId="49" fontId="25" fillId="0" borderId="14" xfId="0" applyNumberFormat="1" applyFont="1" applyFill="1" applyBorder="1" applyAlignment="1">
      <alignment vertical="top" wrapText="1"/>
    </xf>
    <xf numFmtId="49" fontId="30" fillId="46" borderId="14" xfId="0" applyNumberFormat="1" applyFont="1" applyFill="1" applyBorder="1" applyAlignment="1" applyProtection="1">
      <alignment vertical="top" wrapText="1"/>
      <protection locked="0"/>
    </xf>
    <xf numFmtId="49" fontId="27" fillId="0" borderId="14" xfId="0" applyNumberFormat="1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vertical="center" wrapText="1"/>
    </xf>
    <xf numFmtId="49" fontId="27" fillId="52" borderId="14" xfId="0" applyNumberFormat="1" applyFont="1" applyFill="1" applyBorder="1" applyAlignment="1" applyProtection="1">
      <alignment vertical="top" wrapText="1"/>
      <protection locked="0"/>
    </xf>
    <xf numFmtId="0" fontId="25" fillId="0" borderId="14" xfId="0" applyFont="1" applyBorder="1" applyAlignment="1">
      <alignment vertical="center" wrapText="1"/>
    </xf>
    <xf numFmtId="4" fontId="18" fillId="0" borderId="14" xfId="93" applyNumberFormat="1" applyFont="1" applyFill="1" applyBorder="1">
      <alignment vertical="top"/>
      <protection/>
    </xf>
    <xf numFmtId="4" fontId="32" fillId="0" borderId="14" xfId="0" applyNumberFormat="1" applyFont="1" applyBorder="1" applyAlignment="1">
      <alignment horizontal="right" vertical="top" wrapText="1"/>
    </xf>
    <xf numFmtId="0" fontId="29" fillId="0" borderId="14" xfId="0" applyFont="1" applyBorder="1" applyAlignment="1">
      <alignment horizontal="left" vertical="top" wrapText="1"/>
    </xf>
    <xf numFmtId="49" fontId="27" fillId="0" borderId="14" xfId="0" applyNumberFormat="1" applyFont="1" applyFill="1" applyBorder="1" applyAlignment="1">
      <alignment horizontal="center" vertical="top" wrapText="1"/>
    </xf>
    <xf numFmtId="49" fontId="25" fillId="0" borderId="14" xfId="0" applyNumberFormat="1" applyFont="1" applyFill="1" applyBorder="1" applyAlignment="1" applyProtection="1">
      <alignment vertical="top" wrapText="1"/>
      <protection locked="0"/>
    </xf>
    <xf numFmtId="4" fontId="43" fillId="0" borderId="14" xfId="0" applyNumberFormat="1" applyFont="1" applyFill="1" applyBorder="1" applyAlignment="1">
      <alignment horizontal="right" vertical="top" wrapText="1"/>
    </xf>
    <xf numFmtId="0" fontId="25" fillId="0" borderId="14" xfId="0" applyFont="1" applyBorder="1" applyAlignment="1">
      <alignment horizontal="center" vertical="top" wrapText="1"/>
    </xf>
    <xf numFmtId="49" fontId="25" fillId="0" borderId="14" xfId="0" applyNumberFormat="1" applyFont="1" applyBorder="1" applyAlignment="1">
      <alignment horizontal="center" vertical="top" wrapText="1"/>
    </xf>
    <xf numFmtId="0" fontId="45" fillId="0" borderId="14" xfId="0" applyFont="1" applyBorder="1" applyAlignment="1">
      <alignment horizontal="left" vertical="top" wrapText="1"/>
    </xf>
    <xf numFmtId="0" fontId="29" fillId="0" borderId="14" xfId="0" applyFont="1" applyBorder="1" applyAlignment="1">
      <alignment horizontal="center" vertical="top" wrapText="1"/>
    </xf>
    <xf numFmtId="49" fontId="29" fillId="0" borderId="14" xfId="0" applyNumberFormat="1" applyFont="1" applyBorder="1" applyAlignment="1">
      <alignment horizontal="center" vertical="top" wrapText="1"/>
    </xf>
    <xf numFmtId="0" fontId="33" fillId="0" borderId="14" xfId="0" applyFont="1" applyBorder="1" applyAlignment="1">
      <alignment horizontal="left" vertical="top" wrapText="1"/>
    </xf>
    <xf numFmtId="4" fontId="65" fillId="0" borderId="14" xfId="93" applyNumberFormat="1" applyFont="1" applyBorder="1">
      <alignment vertical="top"/>
      <protection/>
    </xf>
    <xf numFmtId="49" fontId="29" fillId="0" borderId="14" xfId="0" applyNumberFormat="1" applyFont="1" applyBorder="1" applyAlignment="1" applyProtection="1">
      <alignment vertical="top" wrapText="1"/>
      <protection locked="0"/>
    </xf>
    <xf numFmtId="49" fontId="29" fillId="0" borderId="14" xfId="0" applyNumberFormat="1" applyFont="1" applyFill="1" applyBorder="1" applyAlignment="1">
      <alignment vertical="top" wrapText="1"/>
    </xf>
    <xf numFmtId="49" fontId="35" fillId="0" borderId="14" xfId="0" applyNumberFormat="1" applyFont="1" applyFill="1" applyBorder="1" applyAlignment="1">
      <alignment horizontal="center" vertical="top" wrapText="1"/>
    </xf>
    <xf numFmtId="49" fontId="29" fillId="0" borderId="14" xfId="0" applyNumberFormat="1" applyFont="1" applyFill="1" applyBorder="1" applyAlignment="1" applyProtection="1">
      <alignment vertical="top" wrapText="1"/>
      <protection locked="0"/>
    </xf>
    <xf numFmtId="4" fontId="47" fillId="0" borderId="14" xfId="0" applyNumberFormat="1" applyFont="1" applyFill="1" applyBorder="1" applyAlignment="1">
      <alignment horizontal="right" vertical="top" wrapText="1"/>
    </xf>
    <xf numFmtId="0" fontId="25" fillId="0" borderId="14" xfId="0" applyNumberFormat="1" applyFont="1" applyBorder="1" applyAlignment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37" fillId="0" borderId="0" xfId="0" applyNumberFormat="1" applyFont="1" applyFill="1" applyBorder="1" applyAlignment="1" applyProtection="1">
      <alignment horizontal="center" vertical="top" wrapText="1"/>
      <protection/>
    </xf>
    <xf numFmtId="189" fontId="28" fillId="0" borderId="0" xfId="68" applyFont="1" applyFill="1" applyBorder="1" applyAlignment="1" applyProtection="1">
      <alignment horizontal="left" vertical="top" wrapText="1"/>
      <protection locked="0"/>
    </xf>
    <xf numFmtId="49" fontId="28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view="pageBreakPreview" zoomScaleSheetLayoutView="100" zoomScalePageLayoutView="0" workbookViewId="0" topLeftCell="G1">
      <selection activeCell="G1" sqref="G1:I1"/>
    </sheetView>
  </sheetViews>
  <sheetFormatPr defaultColWidth="9.33203125" defaultRowHeight="12.75"/>
  <cols>
    <col min="1" max="1" width="3.83203125" style="4" hidden="1" customWidth="1"/>
    <col min="2" max="3" width="15.5" style="5" customWidth="1"/>
    <col min="4" max="4" width="17.83203125" style="5" customWidth="1"/>
    <col min="5" max="5" width="50.83203125" style="4" customWidth="1"/>
    <col min="6" max="6" width="68.5" style="4" customWidth="1"/>
    <col min="7" max="7" width="19" style="4" customWidth="1"/>
    <col min="8" max="8" width="21.16015625" style="4" customWidth="1"/>
    <col min="9" max="9" width="22.16015625" style="4" customWidth="1"/>
    <col min="10" max="10" width="4.33203125" style="3" customWidth="1"/>
    <col min="11" max="11" width="10.66015625" style="3" bestFit="1" customWidth="1"/>
    <col min="12" max="16384" width="9.16015625" style="3" customWidth="1"/>
  </cols>
  <sheetData>
    <row r="1" spans="2:9" ht="63" customHeight="1">
      <c r="B1" s="2"/>
      <c r="C1" s="2"/>
      <c r="D1" s="2"/>
      <c r="E1" s="2"/>
      <c r="F1" s="2"/>
      <c r="G1" s="92" t="s">
        <v>157</v>
      </c>
      <c r="H1" s="92"/>
      <c r="I1" s="92"/>
    </row>
    <row r="2" spans="1:9" ht="45" customHeight="1">
      <c r="A2" s="2"/>
      <c r="B2" s="93" t="s">
        <v>25</v>
      </c>
      <c r="C2" s="93"/>
      <c r="D2" s="93"/>
      <c r="E2" s="93"/>
      <c r="F2" s="93"/>
      <c r="G2" s="93"/>
      <c r="H2" s="93"/>
      <c r="I2" s="93"/>
    </row>
    <row r="3" spans="2:9" ht="17.25">
      <c r="B3" s="35"/>
      <c r="C3" s="35"/>
      <c r="D3" s="35"/>
      <c r="E3" s="35"/>
      <c r="F3" s="36"/>
      <c r="G3" s="36"/>
      <c r="H3" s="37"/>
      <c r="I3" s="38" t="s">
        <v>5</v>
      </c>
    </row>
    <row r="4" spans="1:9" ht="79.5" customHeight="1">
      <c r="A4" s="6"/>
      <c r="B4" s="39" t="s">
        <v>11</v>
      </c>
      <c r="C4" s="39" t="s">
        <v>12</v>
      </c>
      <c r="D4" s="39" t="s">
        <v>13</v>
      </c>
      <c r="E4" s="39" t="s">
        <v>10</v>
      </c>
      <c r="F4" s="40" t="s">
        <v>3</v>
      </c>
      <c r="G4" s="41" t="s">
        <v>0</v>
      </c>
      <c r="H4" s="40" t="s">
        <v>1</v>
      </c>
      <c r="I4" s="40" t="s">
        <v>4</v>
      </c>
    </row>
    <row r="5" spans="1:9" s="9" customFormat="1" ht="31.5" customHeight="1">
      <c r="A5" s="8"/>
      <c r="B5" s="14" t="s">
        <v>15</v>
      </c>
      <c r="C5" s="14"/>
      <c r="D5" s="43"/>
      <c r="E5" s="26" t="s">
        <v>9</v>
      </c>
      <c r="F5" s="16" t="s">
        <v>8</v>
      </c>
      <c r="G5" s="17">
        <f>G6</f>
        <v>200000</v>
      </c>
      <c r="H5" s="17">
        <f>H6</f>
        <v>1800000</v>
      </c>
      <c r="I5" s="17">
        <f aca="true" t="shared" si="0" ref="I5:I61">G5+H5</f>
        <v>2000000</v>
      </c>
    </row>
    <row r="6" spans="1:9" s="9" customFormat="1" ht="31.5" customHeight="1">
      <c r="A6" s="8"/>
      <c r="B6" s="14" t="s">
        <v>16</v>
      </c>
      <c r="C6" s="14"/>
      <c r="D6" s="43"/>
      <c r="E6" s="26" t="s">
        <v>9</v>
      </c>
      <c r="F6" s="16" t="s">
        <v>8</v>
      </c>
      <c r="G6" s="17">
        <f>G8+G7</f>
        <v>200000</v>
      </c>
      <c r="H6" s="17">
        <f>H8+H7</f>
        <v>1800000</v>
      </c>
      <c r="I6" s="17">
        <f t="shared" si="0"/>
        <v>2000000</v>
      </c>
    </row>
    <row r="7" spans="1:9" s="9" customFormat="1" ht="45.75">
      <c r="A7" s="8"/>
      <c r="B7" s="23" t="s">
        <v>23</v>
      </c>
      <c r="C7" s="23" t="s">
        <v>24</v>
      </c>
      <c r="D7" s="23" t="s">
        <v>14</v>
      </c>
      <c r="E7" s="25" t="s">
        <v>29</v>
      </c>
      <c r="F7" s="24" t="s">
        <v>147</v>
      </c>
      <c r="G7" s="18"/>
      <c r="H7" s="18">
        <v>2000000</v>
      </c>
      <c r="I7" s="22">
        <f t="shared" si="0"/>
        <v>2000000</v>
      </c>
    </row>
    <row r="8" spans="2:9" ht="48" customHeight="1">
      <c r="B8" s="23" t="s">
        <v>23</v>
      </c>
      <c r="C8" s="23" t="s">
        <v>24</v>
      </c>
      <c r="D8" s="23" t="s">
        <v>14</v>
      </c>
      <c r="E8" s="25" t="s">
        <v>29</v>
      </c>
      <c r="F8" s="24" t="s">
        <v>30</v>
      </c>
      <c r="G8" s="18">
        <f>G9+G10</f>
        <v>200000</v>
      </c>
      <c r="H8" s="18">
        <f>H9+H10</f>
        <v>-200000</v>
      </c>
      <c r="I8" s="22">
        <f t="shared" si="0"/>
        <v>0</v>
      </c>
    </row>
    <row r="9" spans="2:9" ht="30.75">
      <c r="B9" s="23"/>
      <c r="C9" s="23"/>
      <c r="D9" s="23"/>
      <c r="E9" s="25"/>
      <c r="F9" s="54" t="s">
        <v>31</v>
      </c>
      <c r="G9" s="19"/>
      <c r="H9" s="19">
        <v>-200000</v>
      </c>
      <c r="I9" s="42">
        <f t="shared" si="0"/>
        <v>-200000</v>
      </c>
    </row>
    <row r="10" spans="2:9" ht="30.75">
      <c r="B10" s="23"/>
      <c r="C10" s="23"/>
      <c r="D10" s="23"/>
      <c r="E10" s="25"/>
      <c r="F10" s="54" t="s">
        <v>32</v>
      </c>
      <c r="G10" s="19">
        <v>200000</v>
      </c>
      <c r="H10" s="18"/>
      <c r="I10" s="42">
        <f t="shared" si="0"/>
        <v>200000</v>
      </c>
    </row>
    <row r="11" spans="2:9" ht="30">
      <c r="B11" s="14" t="s">
        <v>56</v>
      </c>
      <c r="C11" s="14"/>
      <c r="D11" s="14"/>
      <c r="E11" s="67" t="s">
        <v>57</v>
      </c>
      <c r="F11" s="16" t="s">
        <v>8</v>
      </c>
      <c r="G11" s="34">
        <f>G12</f>
        <v>374500</v>
      </c>
      <c r="H11" s="34">
        <f>H12</f>
        <v>626572</v>
      </c>
      <c r="I11" s="34">
        <f>G11+H11</f>
        <v>1001072</v>
      </c>
    </row>
    <row r="12" spans="2:9" ht="30">
      <c r="B12" s="14" t="s">
        <v>58</v>
      </c>
      <c r="C12" s="14"/>
      <c r="D12" s="14"/>
      <c r="E12" s="67" t="s">
        <v>57</v>
      </c>
      <c r="F12" s="16" t="s">
        <v>8</v>
      </c>
      <c r="G12" s="34">
        <f>SUM(G13:G16)</f>
        <v>374500</v>
      </c>
      <c r="H12" s="34">
        <f>SUM(H13:H16)</f>
        <v>626572</v>
      </c>
      <c r="I12" s="34">
        <f>G12+H12</f>
        <v>1001072</v>
      </c>
    </row>
    <row r="13" spans="2:9" ht="76.5">
      <c r="B13" s="23" t="s">
        <v>84</v>
      </c>
      <c r="C13" s="75" t="s">
        <v>85</v>
      </c>
      <c r="D13" s="68" t="s">
        <v>61</v>
      </c>
      <c r="E13" s="69" t="s">
        <v>86</v>
      </c>
      <c r="F13" s="66" t="s">
        <v>55</v>
      </c>
      <c r="G13" s="77">
        <f>51000+94000</f>
        <v>145000</v>
      </c>
      <c r="H13" s="18"/>
      <c r="I13" s="22">
        <f t="shared" si="0"/>
        <v>145000</v>
      </c>
    </row>
    <row r="14" spans="2:9" ht="126.75" customHeight="1">
      <c r="B14" s="23" t="s">
        <v>59</v>
      </c>
      <c r="C14" s="68" t="s">
        <v>60</v>
      </c>
      <c r="D14" s="68" t="s">
        <v>61</v>
      </c>
      <c r="E14" s="69" t="s">
        <v>62</v>
      </c>
      <c r="F14" s="66" t="s">
        <v>55</v>
      </c>
      <c r="G14" s="77">
        <v>130700</v>
      </c>
      <c r="H14" s="18">
        <v>626572</v>
      </c>
      <c r="I14" s="22">
        <f t="shared" si="0"/>
        <v>757272</v>
      </c>
    </row>
    <row r="15" spans="2:9" ht="36.75" customHeight="1">
      <c r="B15" s="23" t="s">
        <v>87</v>
      </c>
      <c r="C15" s="68" t="s">
        <v>88</v>
      </c>
      <c r="D15" s="68" t="s">
        <v>89</v>
      </c>
      <c r="E15" s="76" t="s">
        <v>90</v>
      </c>
      <c r="F15" s="66" t="s">
        <v>55</v>
      </c>
      <c r="G15" s="77">
        <f>233800</f>
        <v>233800</v>
      </c>
      <c r="H15" s="18"/>
      <c r="I15" s="22">
        <f t="shared" si="0"/>
        <v>233800</v>
      </c>
    </row>
    <row r="16" spans="2:9" ht="36.75" customHeight="1">
      <c r="B16" s="23" t="s">
        <v>149</v>
      </c>
      <c r="C16" s="68" t="s">
        <v>150</v>
      </c>
      <c r="D16" s="68"/>
      <c r="E16" s="76" t="s">
        <v>151</v>
      </c>
      <c r="F16" s="57" t="s">
        <v>38</v>
      </c>
      <c r="G16" s="77">
        <f>G17</f>
        <v>-135000</v>
      </c>
      <c r="H16" s="18"/>
      <c r="I16" s="22">
        <f t="shared" si="0"/>
        <v>-135000</v>
      </c>
    </row>
    <row r="17" spans="2:9" ht="16.5">
      <c r="B17" s="30" t="s">
        <v>152</v>
      </c>
      <c r="C17" s="87" t="s">
        <v>153</v>
      </c>
      <c r="D17" s="87" t="s">
        <v>154</v>
      </c>
      <c r="E17" s="88" t="s">
        <v>155</v>
      </c>
      <c r="F17" s="61" t="s">
        <v>38</v>
      </c>
      <c r="G17" s="89">
        <v>-135000</v>
      </c>
      <c r="H17" s="19"/>
      <c r="I17" s="42">
        <f t="shared" si="0"/>
        <v>-135000</v>
      </c>
    </row>
    <row r="18" spans="2:9" ht="36.75" customHeight="1">
      <c r="B18" s="14" t="s">
        <v>91</v>
      </c>
      <c r="C18" s="14"/>
      <c r="D18" s="14"/>
      <c r="E18" s="26" t="s">
        <v>92</v>
      </c>
      <c r="F18" s="16" t="s">
        <v>8</v>
      </c>
      <c r="G18" s="17">
        <f>G19</f>
        <v>551000</v>
      </c>
      <c r="H18" s="17">
        <f>H19</f>
        <v>0</v>
      </c>
      <c r="I18" s="17">
        <f t="shared" si="0"/>
        <v>551000</v>
      </c>
    </row>
    <row r="19" spans="2:9" ht="36.75" customHeight="1">
      <c r="B19" s="14" t="s">
        <v>93</v>
      </c>
      <c r="C19" s="14"/>
      <c r="D19" s="14"/>
      <c r="E19" s="26" t="s">
        <v>92</v>
      </c>
      <c r="F19" s="16" t="s">
        <v>8</v>
      </c>
      <c r="G19" s="17">
        <f>SUM(G20:G22)</f>
        <v>551000</v>
      </c>
      <c r="H19" s="17">
        <f>H20</f>
        <v>0</v>
      </c>
      <c r="I19" s="17">
        <f t="shared" si="0"/>
        <v>551000</v>
      </c>
    </row>
    <row r="20" spans="2:9" ht="30.75">
      <c r="B20" s="23" t="s">
        <v>97</v>
      </c>
      <c r="C20" s="68">
        <v>2010</v>
      </c>
      <c r="D20" s="68" t="s">
        <v>98</v>
      </c>
      <c r="E20" s="76" t="s">
        <v>99</v>
      </c>
      <c r="F20" s="66" t="s">
        <v>55</v>
      </c>
      <c r="G20" s="18">
        <f>257300+83200-152500</f>
        <v>188000</v>
      </c>
      <c r="H20" s="18"/>
      <c r="I20" s="22">
        <f t="shared" si="0"/>
        <v>188000</v>
      </c>
    </row>
    <row r="21" spans="2:9" ht="30.75">
      <c r="B21" s="23" t="s">
        <v>94</v>
      </c>
      <c r="C21" s="68">
        <v>2020</v>
      </c>
      <c r="D21" s="68" t="s">
        <v>95</v>
      </c>
      <c r="E21" s="76" t="s">
        <v>96</v>
      </c>
      <c r="F21" s="66" t="s">
        <v>55</v>
      </c>
      <c r="G21" s="77">
        <f>120900+75900+66200</f>
        <v>263000</v>
      </c>
      <c r="H21" s="18"/>
      <c r="I21" s="22">
        <f t="shared" si="0"/>
        <v>263000</v>
      </c>
    </row>
    <row r="22" spans="2:9" ht="30.75">
      <c r="B22" s="23" t="s">
        <v>94</v>
      </c>
      <c r="C22" s="68">
        <v>2020</v>
      </c>
      <c r="D22" s="68" t="s">
        <v>95</v>
      </c>
      <c r="E22" s="76" t="s">
        <v>96</v>
      </c>
      <c r="F22" s="90" t="s">
        <v>156</v>
      </c>
      <c r="G22" s="77">
        <v>100000</v>
      </c>
      <c r="H22" s="18"/>
      <c r="I22" s="22">
        <f t="shared" si="0"/>
        <v>100000</v>
      </c>
    </row>
    <row r="23" spans="2:9" ht="30">
      <c r="B23" s="14" t="s">
        <v>18</v>
      </c>
      <c r="C23" s="14"/>
      <c r="D23" s="14"/>
      <c r="E23" s="15" t="s">
        <v>19</v>
      </c>
      <c r="F23" s="16" t="s">
        <v>8</v>
      </c>
      <c r="G23" s="34">
        <f>G24</f>
        <v>1127500</v>
      </c>
      <c r="H23" s="34">
        <f>H24</f>
        <v>1500000</v>
      </c>
      <c r="I23" s="34">
        <f t="shared" si="0"/>
        <v>2627500</v>
      </c>
    </row>
    <row r="24" spans="2:9" ht="30">
      <c r="B24" s="14" t="s">
        <v>20</v>
      </c>
      <c r="C24" s="14"/>
      <c r="D24" s="14"/>
      <c r="E24" s="15" t="s">
        <v>19</v>
      </c>
      <c r="F24" s="16" t="s">
        <v>8</v>
      </c>
      <c r="G24" s="34">
        <f>G29+G25+G27</f>
        <v>1127500</v>
      </c>
      <c r="H24" s="34">
        <f>H29+H25+H27</f>
        <v>1500000</v>
      </c>
      <c r="I24" s="34">
        <f t="shared" si="0"/>
        <v>2627500</v>
      </c>
    </row>
    <row r="25" spans="2:9" ht="61.5">
      <c r="B25" s="23" t="s">
        <v>74</v>
      </c>
      <c r="C25" s="27">
        <v>3100</v>
      </c>
      <c r="D25" s="28"/>
      <c r="E25" s="29" t="s">
        <v>75</v>
      </c>
      <c r="F25" s="66" t="s">
        <v>55</v>
      </c>
      <c r="G25" s="18">
        <f>G26</f>
        <v>311500</v>
      </c>
      <c r="H25" s="18">
        <f>H26</f>
        <v>0</v>
      </c>
      <c r="I25" s="22">
        <f>G25+H25</f>
        <v>311500</v>
      </c>
    </row>
    <row r="26" spans="2:9" ht="107.25">
      <c r="B26" s="30" t="s">
        <v>76</v>
      </c>
      <c r="C26" s="31">
        <v>3102</v>
      </c>
      <c r="D26" s="32" t="s">
        <v>77</v>
      </c>
      <c r="E26" s="74" t="s">
        <v>78</v>
      </c>
      <c r="F26" s="66" t="s">
        <v>55</v>
      </c>
      <c r="G26" s="33">
        <f>308500+3000</f>
        <v>311500</v>
      </c>
      <c r="H26" s="33"/>
      <c r="I26" s="22">
        <f>G26+H26</f>
        <v>311500</v>
      </c>
    </row>
    <row r="27" spans="2:9" ht="30.75">
      <c r="B27" s="23" t="s">
        <v>143</v>
      </c>
      <c r="C27" s="27">
        <v>3120</v>
      </c>
      <c r="D27" s="28"/>
      <c r="E27" s="29" t="s">
        <v>144</v>
      </c>
      <c r="F27" s="57" t="s">
        <v>38</v>
      </c>
      <c r="G27" s="33">
        <f>G28</f>
        <v>50000</v>
      </c>
      <c r="H27" s="33"/>
      <c r="I27" s="13">
        <f t="shared" si="0"/>
        <v>50000</v>
      </c>
    </row>
    <row r="28" spans="2:9" ht="30.75">
      <c r="B28" s="30" t="s">
        <v>145</v>
      </c>
      <c r="C28" s="31">
        <v>3121</v>
      </c>
      <c r="D28" s="32" t="s">
        <v>41</v>
      </c>
      <c r="E28" s="45" t="s">
        <v>146</v>
      </c>
      <c r="F28" s="61" t="s">
        <v>38</v>
      </c>
      <c r="G28" s="33">
        <v>50000</v>
      </c>
      <c r="H28" s="33"/>
      <c r="I28" s="20">
        <f t="shared" si="0"/>
        <v>50000</v>
      </c>
    </row>
    <row r="29" spans="2:9" ht="16.5">
      <c r="B29" s="23" t="s">
        <v>21</v>
      </c>
      <c r="C29" s="27">
        <v>3240</v>
      </c>
      <c r="D29" s="28"/>
      <c r="E29" s="29" t="s">
        <v>17</v>
      </c>
      <c r="F29" s="47"/>
      <c r="G29" s="21">
        <f>G30+G31</f>
        <v>766000</v>
      </c>
      <c r="H29" s="21">
        <f>H30+H31</f>
        <v>1500000</v>
      </c>
      <c r="I29" s="13">
        <f t="shared" si="0"/>
        <v>2266000</v>
      </c>
    </row>
    <row r="30" spans="2:9" ht="30.75">
      <c r="B30" s="30" t="s">
        <v>27</v>
      </c>
      <c r="C30" s="31">
        <v>3241</v>
      </c>
      <c r="D30" s="32" t="s">
        <v>6</v>
      </c>
      <c r="E30" s="45" t="s">
        <v>28</v>
      </c>
      <c r="F30" s="46" t="s">
        <v>22</v>
      </c>
      <c r="G30" s="33">
        <f>228500+20000+11000+6500</f>
        <v>266000</v>
      </c>
      <c r="H30" s="44">
        <v>1500000</v>
      </c>
      <c r="I30" s="20">
        <f t="shared" si="0"/>
        <v>1766000</v>
      </c>
    </row>
    <row r="31" spans="2:9" ht="30.75">
      <c r="B31" s="30" t="s">
        <v>118</v>
      </c>
      <c r="C31" s="31">
        <v>3242</v>
      </c>
      <c r="D31" s="28" t="s">
        <v>6</v>
      </c>
      <c r="E31" s="45" t="s">
        <v>119</v>
      </c>
      <c r="F31" s="46" t="s">
        <v>22</v>
      </c>
      <c r="G31" s="33">
        <v>500000</v>
      </c>
      <c r="H31" s="44"/>
      <c r="I31" s="20">
        <f t="shared" si="0"/>
        <v>500000</v>
      </c>
    </row>
    <row r="32" spans="2:9" ht="30">
      <c r="B32" s="14" t="s">
        <v>100</v>
      </c>
      <c r="C32" s="14"/>
      <c r="D32" s="14"/>
      <c r="E32" s="15" t="s">
        <v>101</v>
      </c>
      <c r="F32" s="16" t="s">
        <v>8</v>
      </c>
      <c r="G32" s="17">
        <f>G33</f>
        <v>228000</v>
      </c>
      <c r="H32" s="17">
        <f>H33</f>
        <v>0</v>
      </c>
      <c r="I32" s="17">
        <f>G32+H32</f>
        <v>228000</v>
      </c>
    </row>
    <row r="33" spans="2:9" ht="30">
      <c r="B33" s="14" t="s">
        <v>102</v>
      </c>
      <c r="C33" s="14"/>
      <c r="D33" s="14"/>
      <c r="E33" s="15" t="s">
        <v>101</v>
      </c>
      <c r="F33" s="16" t="s">
        <v>8</v>
      </c>
      <c r="G33" s="17">
        <f>SUM(G34:G37)</f>
        <v>228000</v>
      </c>
      <c r="H33" s="17">
        <f>H34+H36+H37</f>
        <v>0</v>
      </c>
      <c r="I33" s="17">
        <f>G33+H33</f>
        <v>228000</v>
      </c>
    </row>
    <row r="34" spans="2:9" ht="30.75">
      <c r="B34" s="23" t="s">
        <v>103</v>
      </c>
      <c r="C34" s="55" t="s">
        <v>104</v>
      </c>
      <c r="D34" s="55" t="s">
        <v>105</v>
      </c>
      <c r="E34" s="66" t="s">
        <v>106</v>
      </c>
      <c r="F34" s="66" t="s">
        <v>55</v>
      </c>
      <c r="G34" s="21">
        <f>85700+48300+18800</f>
        <v>152800</v>
      </c>
      <c r="H34" s="44"/>
      <c r="I34" s="13">
        <f t="shared" si="0"/>
        <v>152800</v>
      </c>
    </row>
    <row r="35" spans="2:9" ht="30.75">
      <c r="B35" s="55" t="s">
        <v>107</v>
      </c>
      <c r="C35" s="55" t="s">
        <v>108</v>
      </c>
      <c r="D35" s="55" t="s">
        <v>109</v>
      </c>
      <c r="E35" s="66" t="s">
        <v>110</v>
      </c>
      <c r="F35" s="66" t="s">
        <v>55</v>
      </c>
      <c r="G35" s="21">
        <f>12600+21600</f>
        <v>34200</v>
      </c>
      <c r="H35" s="44"/>
      <c r="I35" s="13">
        <f t="shared" si="0"/>
        <v>34200</v>
      </c>
    </row>
    <row r="36" spans="2:9" ht="30.75">
      <c r="B36" s="55" t="s">
        <v>111</v>
      </c>
      <c r="C36" s="55" t="s">
        <v>112</v>
      </c>
      <c r="D36" s="55" t="s">
        <v>109</v>
      </c>
      <c r="E36" s="66" t="s">
        <v>113</v>
      </c>
      <c r="F36" s="66" t="s">
        <v>55</v>
      </c>
      <c r="G36" s="21">
        <v>20300</v>
      </c>
      <c r="H36" s="44"/>
      <c r="I36" s="13">
        <f t="shared" si="0"/>
        <v>20300</v>
      </c>
    </row>
    <row r="37" spans="2:9" ht="30.75">
      <c r="B37" s="55" t="s">
        <v>114</v>
      </c>
      <c r="C37" s="55" t="s">
        <v>115</v>
      </c>
      <c r="D37" s="55" t="s">
        <v>116</v>
      </c>
      <c r="E37" s="66" t="s">
        <v>117</v>
      </c>
      <c r="F37" s="66" t="s">
        <v>55</v>
      </c>
      <c r="G37" s="21">
        <f>13000+7700</f>
        <v>20700</v>
      </c>
      <c r="H37" s="44"/>
      <c r="I37" s="13">
        <f t="shared" si="0"/>
        <v>20700</v>
      </c>
    </row>
    <row r="38" spans="2:9" ht="30">
      <c r="B38" s="14" t="s">
        <v>33</v>
      </c>
      <c r="C38" s="14"/>
      <c r="D38" s="14"/>
      <c r="E38" s="15" t="s">
        <v>34</v>
      </c>
      <c r="F38" s="16" t="s">
        <v>8</v>
      </c>
      <c r="G38" s="17">
        <f>G39</f>
        <v>1400000</v>
      </c>
      <c r="H38" s="17">
        <f>H39</f>
        <v>15641.9</v>
      </c>
      <c r="I38" s="17">
        <f t="shared" si="0"/>
        <v>1415641.9</v>
      </c>
    </row>
    <row r="39" spans="2:9" ht="30">
      <c r="B39" s="14" t="s">
        <v>33</v>
      </c>
      <c r="C39" s="14"/>
      <c r="D39" s="14"/>
      <c r="E39" s="15" t="s">
        <v>34</v>
      </c>
      <c r="F39" s="16" t="s">
        <v>8</v>
      </c>
      <c r="G39" s="17">
        <f>G40+G42+G45+G43+G48</f>
        <v>1400000</v>
      </c>
      <c r="H39" s="17">
        <f>H40+H42+H45+H43+H48</f>
        <v>15641.9</v>
      </c>
      <c r="I39" s="17">
        <f t="shared" si="0"/>
        <v>1415641.9</v>
      </c>
    </row>
    <row r="40" spans="2:9" ht="15">
      <c r="B40" s="55" t="s">
        <v>35</v>
      </c>
      <c r="C40" s="55" t="s">
        <v>36</v>
      </c>
      <c r="D40" s="55"/>
      <c r="E40" s="56" t="s">
        <v>37</v>
      </c>
      <c r="F40" s="57" t="s">
        <v>38</v>
      </c>
      <c r="G40" s="58">
        <f>G41</f>
        <v>64300</v>
      </c>
      <c r="H40" s="58"/>
      <c r="I40" s="13">
        <f t="shared" si="0"/>
        <v>64300</v>
      </c>
    </row>
    <row r="41" spans="2:9" ht="45.75">
      <c r="B41" s="59" t="s">
        <v>39</v>
      </c>
      <c r="C41" s="59" t="s">
        <v>40</v>
      </c>
      <c r="D41" s="59" t="s">
        <v>41</v>
      </c>
      <c r="E41" s="60" t="s">
        <v>42</v>
      </c>
      <c r="F41" s="61" t="s">
        <v>38</v>
      </c>
      <c r="G41" s="44">
        <v>64300</v>
      </c>
      <c r="H41" s="44"/>
      <c r="I41" s="20">
        <f t="shared" si="0"/>
        <v>64300</v>
      </c>
    </row>
    <row r="42" spans="2:9" ht="76.5">
      <c r="B42" s="55" t="s">
        <v>43</v>
      </c>
      <c r="C42" s="55" t="s">
        <v>44</v>
      </c>
      <c r="D42" s="55" t="s">
        <v>41</v>
      </c>
      <c r="E42" s="56" t="s">
        <v>45</v>
      </c>
      <c r="F42" s="62" t="s">
        <v>46</v>
      </c>
      <c r="G42" s="63">
        <v>-64300</v>
      </c>
      <c r="H42" s="58"/>
      <c r="I42" s="13">
        <f t="shared" si="0"/>
        <v>-64300</v>
      </c>
    </row>
    <row r="43" spans="2:9" ht="27.75">
      <c r="B43" s="55" t="s">
        <v>123</v>
      </c>
      <c r="C43" s="55" t="s">
        <v>124</v>
      </c>
      <c r="D43" s="55"/>
      <c r="E43" s="56" t="s">
        <v>125</v>
      </c>
      <c r="F43" s="62" t="s">
        <v>50</v>
      </c>
      <c r="G43" s="63">
        <f>G44</f>
        <v>12150</v>
      </c>
      <c r="H43" s="63">
        <f>H44</f>
        <v>-150000</v>
      </c>
      <c r="I43" s="13">
        <f t="shared" si="0"/>
        <v>-137850</v>
      </c>
    </row>
    <row r="44" spans="2:9" ht="45.75">
      <c r="B44" s="59" t="s">
        <v>126</v>
      </c>
      <c r="C44" s="59" t="s">
        <v>127</v>
      </c>
      <c r="D44" s="59" t="s">
        <v>53</v>
      </c>
      <c r="E44" s="60" t="s">
        <v>128</v>
      </c>
      <c r="F44" s="64" t="s">
        <v>50</v>
      </c>
      <c r="G44" s="65">
        <v>12150</v>
      </c>
      <c r="H44" s="44">
        <v>-150000</v>
      </c>
      <c r="I44" s="20">
        <f t="shared" si="0"/>
        <v>-137850</v>
      </c>
    </row>
    <row r="45" spans="2:9" ht="27.75">
      <c r="B45" s="55" t="s">
        <v>47</v>
      </c>
      <c r="C45" s="55" t="s">
        <v>48</v>
      </c>
      <c r="D45" s="55"/>
      <c r="E45" s="56" t="s">
        <v>49</v>
      </c>
      <c r="F45" s="62" t="s">
        <v>50</v>
      </c>
      <c r="G45" s="63">
        <f>G46+G47</f>
        <v>1387850</v>
      </c>
      <c r="H45" s="63">
        <f>H46+H47</f>
        <v>150000</v>
      </c>
      <c r="I45" s="13">
        <f t="shared" si="0"/>
        <v>1537850</v>
      </c>
    </row>
    <row r="46" spans="2:9" ht="61.5">
      <c r="B46" s="59" t="s">
        <v>51</v>
      </c>
      <c r="C46" s="59" t="s">
        <v>52</v>
      </c>
      <c r="D46" s="59" t="s">
        <v>53</v>
      </c>
      <c r="E46" s="60" t="s">
        <v>54</v>
      </c>
      <c r="F46" s="64" t="s">
        <v>50</v>
      </c>
      <c r="G46" s="65">
        <v>1400000</v>
      </c>
      <c r="H46" s="65">
        <v>150000</v>
      </c>
      <c r="I46" s="20">
        <f t="shared" si="0"/>
        <v>1550000</v>
      </c>
    </row>
    <row r="47" spans="2:9" ht="76.5">
      <c r="B47" s="59" t="s">
        <v>120</v>
      </c>
      <c r="C47" s="59" t="s">
        <v>121</v>
      </c>
      <c r="D47" s="59" t="s">
        <v>53</v>
      </c>
      <c r="E47" s="60" t="s">
        <v>122</v>
      </c>
      <c r="F47" s="64" t="s">
        <v>50</v>
      </c>
      <c r="G47" s="65">
        <v>-12150</v>
      </c>
      <c r="H47" s="65"/>
      <c r="I47" s="20">
        <f t="shared" si="0"/>
        <v>-12150</v>
      </c>
    </row>
    <row r="48" spans="2:9" ht="45.75">
      <c r="B48" s="78">
        <v>1118820</v>
      </c>
      <c r="C48" s="78">
        <v>8820</v>
      </c>
      <c r="D48" s="79"/>
      <c r="E48" s="80" t="s">
        <v>129</v>
      </c>
      <c r="F48" s="62" t="s">
        <v>130</v>
      </c>
      <c r="G48" s="63"/>
      <c r="H48" s="63">
        <f>H49</f>
        <v>15641.9</v>
      </c>
      <c r="I48" s="13">
        <f t="shared" si="0"/>
        <v>15641.9</v>
      </c>
    </row>
    <row r="49" spans="2:9" ht="15">
      <c r="B49" s="81">
        <v>1118821</v>
      </c>
      <c r="C49" s="81">
        <v>8821</v>
      </c>
      <c r="D49" s="82">
        <v>1060</v>
      </c>
      <c r="E49" s="83" t="s">
        <v>131</v>
      </c>
      <c r="F49" s="64" t="s">
        <v>130</v>
      </c>
      <c r="G49" s="84"/>
      <c r="H49" s="19">
        <v>15641.9</v>
      </c>
      <c r="I49" s="42">
        <f t="shared" si="0"/>
        <v>15641.9</v>
      </c>
    </row>
    <row r="50" spans="2:9" ht="60">
      <c r="B50" s="14" t="s">
        <v>63</v>
      </c>
      <c r="C50" s="14"/>
      <c r="D50" s="14"/>
      <c r="E50" s="15" t="s">
        <v>64</v>
      </c>
      <c r="F50" s="16" t="s">
        <v>8</v>
      </c>
      <c r="G50" s="17">
        <f>G51</f>
        <v>1400000</v>
      </c>
      <c r="H50" s="17">
        <f>H51</f>
        <v>-4834094.32</v>
      </c>
      <c r="I50" s="17">
        <f t="shared" si="0"/>
        <v>-3434094.3200000003</v>
      </c>
    </row>
    <row r="51" spans="2:9" ht="60">
      <c r="B51" s="14" t="s">
        <v>65</v>
      </c>
      <c r="C51" s="14"/>
      <c r="D51" s="14"/>
      <c r="E51" s="15" t="s">
        <v>64</v>
      </c>
      <c r="F51" s="16" t="s">
        <v>8</v>
      </c>
      <c r="G51" s="17">
        <f>G52+G53</f>
        <v>1400000</v>
      </c>
      <c r="H51" s="17">
        <f>H52+H53</f>
        <v>-4834094.32</v>
      </c>
      <c r="I51" s="17">
        <f t="shared" si="0"/>
        <v>-3434094.3200000003</v>
      </c>
    </row>
    <row r="52" spans="2:9" ht="45.75">
      <c r="B52" s="55" t="s">
        <v>66</v>
      </c>
      <c r="C52" s="55" t="s">
        <v>67</v>
      </c>
      <c r="D52" s="55" t="s">
        <v>68</v>
      </c>
      <c r="E52" s="70" t="s">
        <v>69</v>
      </c>
      <c r="F52" s="71" t="s">
        <v>70</v>
      </c>
      <c r="G52" s="18">
        <v>1400000</v>
      </c>
      <c r="H52" s="72"/>
      <c r="I52" s="22">
        <f t="shared" si="0"/>
        <v>1400000</v>
      </c>
    </row>
    <row r="53" spans="2:9" ht="30.75">
      <c r="B53" s="55" t="s">
        <v>71</v>
      </c>
      <c r="C53" s="55" t="s">
        <v>72</v>
      </c>
      <c r="D53" s="55" t="s">
        <v>14</v>
      </c>
      <c r="E53" s="56" t="s">
        <v>73</v>
      </c>
      <c r="F53" s="66" t="s">
        <v>55</v>
      </c>
      <c r="G53" s="18"/>
      <c r="H53" s="73">
        <f>-626572-1500000-1400000-400000-200000-707522.32</f>
        <v>-4834094.32</v>
      </c>
      <c r="I53" s="22">
        <f t="shared" si="0"/>
        <v>-4834094.32</v>
      </c>
    </row>
    <row r="54" spans="2:9" ht="48" customHeight="1">
      <c r="B54" s="14" t="s">
        <v>79</v>
      </c>
      <c r="C54" s="14"/>
      <c r="D54" s="14"/>
      <c r="E54" s="15" t="s">
        <v>80</v>
      </c>
      <c r="F54" s="16" t="s">
        <v>8</v>
      </c>
      <c r="G54" s="34">
        <f>G55</f>
        <v>50000</v>
      </c>
      <c r="H54" s="34">
        <f>H55</f>
        <v>0</v>
      </c>
      <c r="I54" s="34">
        <f aca="true" t="shared" si="1" ref="I54:I60">G54+H54</f>
        <v>50000</v>
      </c>
    </row>
    <row r="55" spans="2:9" ht="48.75" customHeight="1">
      <c r="B55" s="14" t="s">
        <v>81</v>
      </c>
      <c r="C55" s="14"/>
      <c r="D55" s="14"/>
      <c r="E55" s="15" t="s">
        <v>80</v>
      </c>
      <c r="F55" s="16" t="s">
        <v>8</v>
      </c>
      <c r="G55" s="34">
        <f>G56</f>
        <v>50000</v>
      </c>
      <c r="H55" s="34">
        <f>H56</f>
        <v>0</v>
      </c>
      <c r="I55" s="34">
        <f t="shared" si="1"/>
        <v>50000</v>
      </c>
    </row>
    <row r="56" spans="2:9" ht="49.5" customHeight="1">
      <c r="B56" s="23" t="s">
        <v>82</v>
      </c>
      <c r="C56" s="23" t="s">
        <v>24</v>
      </c>
      <c r="D56" s="23" t="s">
        <v>14</v>
      </c>
      <c r="E56" s="25" t="s">
        <v>148</v>
      </c>
      <c r="F56" s="66" t="s">
        <v>83</v>
      </c>
      <c r="G56" s="18">
        <v>50000</v>
      </c>
      <c r="H56" s="18"/>
      <c r="I56" s="22">
        <f t="shared" si="1"/>
        <v>50000</v>
      </c>
    </row>
    <row r="57" spans="2:9" ht="45">
      <c r="B57" s="14" t="s">
        <v>132</v>
      </c>
      <c r="C57" s="14"/>
      <c r="D57" s="14"/>
      <c r="E57" s="15" t="s">
        <v>133</v>
      </c>
      <c r="F57" s="16" t="s">
        <v>8</v>
      </c>
      <c r="G57" s="17">
        <f aca="true" t="shared" si="2" ref="G57:H59">G58</f>
        <v>-115603</v>
      </c>
      <c r="H57" s="17">
        <f t="shared" si="2"/>
        <v>-277482</v>
      </c>
      <c r="I57" s="17">
        <f t="shared" si="1"/>
        <v>-393085</v>
      </c>
    </row>
    <row r="58" spans="2:9" ht="45">
      <c r="B58" s="14" t="s">
        <v>134</v>
      </c>
      <c r="C58" s="14"/>
      <c r="D58" s="14"/>
      <c r="E58" s="15" t="s">
        <v>133</v>
      </c>
      <c r="F58" s="16" t="s">
        <v>8</v>
      </c>
      <c r="G58" s="17">
        <f t="shared" si="2"/>
        <v>-115603</v>
      </c>
      <c r="H58" s="17">
        <f t="shared" si="2"/>
        <v>-277482</v>
      </c>
      <c r="I58" s="17">
        <f t="shared" si="1"/>
        <v>-393085</v>
      </c>
    </row>
    <row r="59" spans="2:9" ht="45.75">
      <c r="B59" s="55" t="s">
        <v>135</v>
      </c>
      <c r="C59" s="55" t="s">
        <v>136</v>
      </c>
      <c r="D59" s="55"/>
      <c r="E59" s="56" t="s">
        <v>137</v>
      </c>
      <c r="F59" s="66" t="s">
        <v>138</v>
      </c>
      <c r="G59" s="18">
        <f t="shared" si="2"/>
        <v>-115603</v>
      </c>
      <c r="H59" s="18">
        <f t="shared" si="2"/>
        <v>-277482</v>
      </c>
      <c r="I59" s="22">
        <f t="shared" si="1"/>
        <v>-393085</v>
      </c>
    </row>
    <row r="60" spans="2:9" ht="45.75">
      <c r="B60" s="59" t="s">
        <v>139</v>
      </c>
      <c r="C60" s="59" t="s">
        <v>140</v>
      </c>
      <c r="D60" s="55" t="s">
        <v>141</v>
      </c>
      <c r="E60" s="85" t="s">
        <v>142</v>
      </c>
      <c r="F60" s="86" t="s">
        <v>138</v>
      </c>
      <c r="G60" s="18">
        <v>-115603</v>
      </c>
      <c r="H60" s="18">
        <v>-277482</v>
      </c>
      <c r="I60" s="22">
        <f t="shared" si="1"/>
        <v>-393085</v>
      </c>
    </row>
    <row r="61" spans="2:9" ht="17.25">
      <c r="B61" s="48"/>
      <c r="C61" s="48"/>
      <c r="D61" s="49"/>
      <c r="E61" s="50" t="s">
        <v>2</v>
      </c>
      <c r="F61" s="51"/>
      <c r="G61" s="52">
        <f>G5+G11+G18+G23+G32+G38+G50+G54+G57</f>
        <v>5215397</v>
      </c>
      <c r="H61" s="52">
        <f>H5+H11+H18+H23+H32+H38+H50+H54+H57</f>
        <v>-1169362.4200000004</v>
      </c>
      <c r="I61" s="53">
        <f t="shared" si="0"/>
        <v>4046034.5799999996</v>
      </c>
    </row>
    <row r="62" spans="2:9" ht="12.75">
      <c r="B62" s="1"/>
      <c r="C62" s="1"/>
      <c r="D62" s="1"/>
      <c r="E62" s="1"/>
      <c r="F62" s="1"/>
      <c r="G62" s="1"/>
      <c r="H62" s="1"/>
      <c r="I62" s="1"/>
    </row>
    <row r="63" spans="2:10" ht="17.25">
      <c r="B63" s="94" t="s">
        <v>7</v>
      </c>
      <c r="C63" s="94"/>
      <c r="D63" s="94"/>
      <c r="E63" s="94"/>
      <c r="F63" s="12"/>
      <c r="G63" s="95" t="s">
        <v>26</v>
      </c>
      <c r="H63" s="95"/>
      <c r="I63" s="11"/>
      <c r="J63" s="10"/>
    </row>
    <row r="64" spans="2:15" ht="20.25" customHeight="1">
      <c r="B64" s="91"/>
      <c r="C64" s="91"/>
      <c r="D64" s="91"/>
      <c r="E64" s="91"/>
      <c r="F64" s="91"/>
      <c r="G64" s="91"/>
      <c r="H64" s="91"/>
      <c r="I64" s="91"/>
      <c r="J64" s="7"/>
      <c r="K64" s="7"/>
      <c r="L64" s="7"/>
      <c r="M64" s="7"/>
      <c r="N64" s="7"/>
      <c r="O64" s="7"/>
    </row>
    <row r="65" spans="2:15" ht="19.5" customHeight="1">
      <c r="B65" s="91"/>
      <c r="C65" s="91"/>
      <c r="D65" s="91"/>
      <c r="E65" s="91"/>
      <c r="F65" s="91"/>
      <c r="G65" s="91"/>
      <c r="H65" s="91"/>
      <c r="I65" s="91"/>
      <c r="J65" s="7"/>
      <c r="K65" s="7"/>
      <c r="L65" s="7"/>
      <c r="M65" s="7"/>
      <c r="N65" s="7"/>
      <c r="O65" s="7"/>
    </row>
  </sheetData>
  <sheetProtection/>
  <mergeCells count="6">
    <mergeCell ref="B64:I64"/>
    <mergeCell ref="B65:I65"/>
    <mergeCell ref="G1:I1"/>
    <mergeCell ref="B2:I2"/>
    <mergeCell ref="B63:E63"/>
    <mergeCell ref="G63:H63"/>
  </mergeCells>
  <printOptions/>
  <pageMargins left="0.6692913385826772" right="0.5118110236220472" top="0.7480314960629921" bottom="0.35433070866141736" header="0.35433070866141736" footer="0.35433070866141736"/>
  <pageSetup fitToHeight="32" horizontalDpi="600" verticalDpi="600" orientation="landscape" paperSize="9" scale="65" r:id="rId1"/>
  <headerFooter differentFirst="1" alignWithMargins="0">
    <oddHeader>&amp;C&amp;P</oddHeader>
  </headerFooter>
  <rowBreaks count="1" manualBreakCount="1">
    <brk id="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user1</cp:lastModifiedBy>
  <cp:lastPrinted>2018-12-08T15:37:12Z</cp:lastPrinted>
  <dcterms:created xsi:type="dcterms:W3CDTF">2014-01-17T10:52:16Z</dcterms:created>
  <dcterms:modified xsi:type="dcterms:W3CDTF">2018-12-14T08:33:22Z</dcterms:modified>
  <cp:category/>
  <cp:version/>
  <cp:contentType/>
  <cp:contentStatus/>
</cp:coreProperties>
</file>